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3"/>
  </sheets>
  <definedNames/>
  <calcPr/>
</workbook>
</file>

<file path=xl/sharedStrings.xml><?xml version="1.0" encoding="utf-8"?>
<sst xmlns="http://schemas.openxmlformats.org/spreadsheetml/2006/main" count="173" uniqueCount="113">
  <si>
    <t>Example Section Budget</t>
  </si>
  <si>
    <t>Approved by COC:</t>
  </si>
  <si>
    <t>Updated:</t>
  </si>
  <si>
    <t>ACT Training Conference</t>
  </si>
  <si>
    <t>Attendance estimates:</t>
  </si>
  <si>
    <t>Delegates:</t>
  </si>
  <si>
    <t>Staff:</t>
  </si>
  <si>
    <t>TOTAL</t>
  </si>
  <si>
    <t>Income</t>
  </si>
  <si>
    <t>Item</t>
  </si>
  <si>
    <t>Description</t>
  </si>
  <si>
    <t>Unit Cost</t>
  </si>
  <si>
    <t>Quantity</t>
  </si>
  <si>
    <t>Projected</t>
  </si>
  <si>
    <t>Actual</t>
  </si>
  <si>
    <t>Attendance Fees</t>
  </si>
  <si>
    <t>Trading Post</t>
  </si>
  <si>
    <t>Expenses</t>
  </si>
  <si>
    <t>Food</t>
  </si>
  <si>
    <t>Breakfast and lunch $5/meal</t>
  </si>
  <si>
    <t>Facility Fee</t>
  </si>
  <si>
    <t xml:space="preserve">National Activity Surcharge </t>
  </si>
  <si>
    <t>Training Materials/Printouts</t>
  </si>
  <si>
    <t>Patches</t>
  </si>
  <si>
    <t>National Officer Travel</t>
  </si>
  <si>
    <t>Registration System Cost</t>
  </si>
  <si>
    <t>Contingency (5%)</t>
  </si>
  <si>
    <t>Net</t>
  </si>
  <si>
    <t>Annual Section Gathering (Conclave)</t>
  </si>
  <si>
    <t>Participation %</t>
  </si>
  <si>
    <t>Youth</t>
  </si>
  <si>
    <t>Host Lodge:</t>
  </si>
  <si>
    <t>Adult</t>
  </si>
  <si>
    <t>Regular Fee</t>
  </si>
  <si>
    <t>Day Visitors</t>
  </si>
  <si>
    <t>Event Sponors</t>
  </si>
  <si>
    <t>Activation Patch Sales</t>
  </si>
  <si>
    <t>Trading Post Revenue</t>
  </si>
  <si>
    <t>Auction</t>
  </si>
  <si>
    <t>Camp Fee</t>
  </si>
  <si>
    <t>Food (Full)</t>
  </si>
  <si>
    <t>Food (Day)</t>
  </si>
  <si>
    <t>National Activity Surcharge (Full)</t>
  </si>
  <si>
    <t>$4 per person/day</t>
  </si>
  <si>
    <t>National Activity Surcharge (Day)</t>
  </si>
  <si>
    <t>Programatic Supplies</t>
  </si>
  <si>
    <t>Training, program, shows, etc (to be partioned out by COC and Coordinators)</t>
  </si>
  <si>
    <t>Program</t>
  </si>
  <si>
    <t>Shows</t>
  </si>
  <si>
    <t>Training</t>
  </si>
  <si>
    <t>Special Events</t>
  </si>
  <si>
    <t>Marketing &amp; Communications</t>
  </si>
  <si>
    <t>Non-Patch Trading Post Expenses</t>
  </si>
  <si>
    <t>Participant Patch</t>
  </si>
  <si>
    <t>Staff Recognition</t>
  </si>
  <si>
    <t>Service Lodge + Section Staff</t>
  </si>
  <si>
    <t>Activation Patch Gift for New Members</t>
  </si>
  <si>
    <t>Also including cost for fundraiser</t>
  </si>
  <si>
    <t>Participation Award Patch</t>
  </si>
  <si>
    <t>COC Patch</t>
  </si>
  <si>
    <t>Standout Arrowman Patch</t>
  </si>
  <si>
    <t>ACT Registration Incentive</t>
  </si>
  <si>
    <t>50% of ACT attendance</t>
  </si>
  <si>
    <t>Discounts for New Members</t>
  </si>
  <si>
    <t>25% of youth attendance</t>
  </si>
  <si>
    <t>Early Bird Discounts</t>
  </si>
  <si>
    <t>Before 5/1, 80% of non-activation delegates (no late fee for service lodge)</t>
  </si>
  <si>
    <t>Registration System Cost (Full)</t>
  </si>
  <si>
    <t>Registration System Cost (Day)</t>
  </si>
  <si>
    <t>15% Lodge Incentive</t>
  </si>
  <si>
    <t>Awards &amp; Recognitions</t>
  </si>
  <si>
    <t>Section Service Awards, Plaques</t>
  </si>
  <si>
    <t>Signage</t>
  </si>
  <si>
    <t>Resuable for Future Years</t>
  </si>
  <si>
    <t>Program Book</t>
  </si>
  <si>
    <t>25 Extra</t>
  </si>
  <si>
    <t>T-Shirts for Attendees</t>
  </si>
  <si>
    <t>Operating Budget</t>
  </si>
  <si>
    <t>Fundraiser Patch Sales</t>
  </si>
  <si>
    <t>Other Trading Post Sales</t>
  </si>
  <si>
    <t>Donations</t>
  </si>
  <si>
    <t>Individual Scholarships</t>
  </si>
  <si>
    <t xml:space="preserve">Full/partial scholarships for youth (&lt;21) arrowmen interested in NLS, NOAC, ACT, Conclave, or OAHA
</t>
  </si>
  <si>
    <t>Lodge PMP Grant</t>
  </si>
  <si>
    <t>Via Applications: Grant for lodge projects that can have direct improvement of PMP scores</t>
  </si>
  <si>
    <t>NLS/DYLC Fees</t>
  </si>
  <si>
    <t>For Section Officers/Advisers</t>
  </si>
  <si>
    <t>Fundraiser Patch Cost</t>
  </si>
  <si>
    <t>Section Leadership Apparel</t>
  </si>
  <si>
    <t>Section Officer Orientation</t>
  </si>
  <si>
    <t>Section Officer Travel</t>
  </si>
  <si>
    <t>Gas to Lodge Events</t>
  </si>
  <si>
    <t>Chief NPM Registration</t>
  </si>
  <si>
    <t>Reg.</t>
  </si>
  <si>
    <t>Chief NPM Flight</t>
  </si>
  <si>
    <t>Flight</t>
  </si>
  <si>
    <t>Section Officer Seminar Registration</t>
  </si>
  <si>
    <t>Section Officer Seminar Gas</t>
  </si>
  <si>
    <t>Section Officer Seminar Car Rental</t>
  </si>
  <si>
    <t>Section Officer Seminar Flights</t>
  </si>
  <si>
    <t>Flights for 3 Officers</t>
  </si>
  <si>
    <t>National Event Gathering</t>
  </si>
  <si>
    <t>NOAC year</t>
  </si>
  <si>
    <t>COC Expenses</t>
  </si>
  <si>
    <t>In Person</t>
  </si>
  <si>
    <t>Section Comms Tools</t>
  </si>
  <si>
    <t>Mail Chimp/SMS</t>
  </si>
  <si>
    <t>EXPENSES:</t>
  </si>
  <si>
    <t>INCOME:</t>
  </si>
  <si>
    <t>Current NET:</t>
  </si>
  <si>
    <t>Rollover from Previous</t>
  </si>
  <si>
    <t>Contingency</t>
  </si>
  <si>
    <t>Rollover for Next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</si>
</sst>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"/>
    <numFmt numFmtId="166" formatCode="&quot;$&quot;#,##0.00"/>
    <numFmt numFmtId="167" formatCode="mm/dd/yyyy"/>
  </numFmts>
  <fonts count="25">
    <font>
      <sz val="11.0"/>
      <color rgb="FF000000"/>
      <name val="Calibri"/>
    </font>
    <font>
      <b/>
      <sz val="21.0"/>
      <color rgb="FFFFFFFF"/>
      <name val="Gill Sans"/>
    </font>
    <font>
      <b/>
      <sz val="18.0"/>
      <color rgb="FF000000"/>
      <name val="Gill Sans"/>
    </font>
    <font>
      <b/>
      <sz val="12.0"/>
      <name val="Gill Sans"/>
    </font>
    <font/>
    <font>
      <b/>
      <sz val="12.0"/>
      <color rgb="FF000000"/>
      <name val="Gill Sans"/>
    </font>
    <font>
      <b/>
      <sz val="14.0"/>
      <color rgb="FFFFFFFF"/>
      <name val="Gill Sans"/>
    </font>
    <font>
      <b/>
      <i/>
      <sz val="12.0"/>
      <color rgb="FF000000"/>
      <name val="Gill Sans"/>
    </font>
    <font>
      <sz val="12.0"/>
      <color rgb="FF000000"/>
      <name val="Gill Sans"/>
    </font>
    <font>
      <b/>
      <i/>
      <sz val="11.0"/>
      <color rgb="FF000000"/>
      <name val="Gill Sans"/>
    </font>
    <font>
      <b/>
      <name val="Gill Sans"/>
    </font>
    <font>
      <b/>
      <sz val="11.0"/>
      <color rgb="FF000000"/>
      <name val="Gill Sans"/>
    </font>
    <font>
      <name val="Gill Sans"/>
    </font>
    <font>
      <sz val="11.0"/>
      <color rgb="FF000000"/>
      <name val="Gill Sans"/>
    </font>
    <font>
      <b/>
      <i/>
      <sz val="14.0"/>
      <color rgb="FF000000"/>
      <name val="Gill Sans"/>
    </font>
    <font>
      <b/>
      <sz val="14.0"/>
      <color rgb="FF6AA84F"/>
      <name val="Gill Sans"/>
    </font>
    <font>
      <sz val="14.0"/>
      <color rgb="FF000000"/>
      <name val="Gill Sans"/>
    </font>
    <font>
      <b/>
      <sz val="14.0"/>
      <color rgb="FFCC0000"/>
      <name val="Gill Sans"/>
    </font>
    <font>
      <b/>
      <sz val="14.0"/>
      <color rgb="FF000000"/>
      <name val="Gill Sans"/>
    </font>
    <font>
      <sz val="12.0"/>
      <name val="Gill Sans"/>
    </font>
    <font>
      <sz val="11.0"/>
      <name val="Gill Sans"/>
    </font>
    <font>
      <b/>
      <sz val="14.0"/>
      <name val="Gill Sans"/>
    </font>
    <font>
      <b/>
      <sz val="14.0"/>
      <color rgb="FFFF0000"/>
      <name val="Gill Sans"/>
    </font>
    <font>
      <b/>
      <sz val="14.0"/>
      <color rgb="FF274E13"/>
      <name val="Gill Sans"/>
    </font>
    <font>
      <b/>
      <sz val="12.0"/>
      <color rgb="FF274E13"/>
      <name val="Gill Sans"/>
    </font>
  </fonts>
  <fills count="11">
    <fill>
      <patternFill patternType="none"/>
    </fill>
    <fill>
      <patternFill patternType="lightGray"/>
    </fill>
    <fill>
      <patternFill patternType="solid">
        <fgColor rgb="FFE31837"/>
        <bgColor rgb="FFE3183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0"/>
    </xf>
    <xf borderId="1" fillId="4" fontId="3" numFmtId="0" xfId="0" applyAlignment="1" applyBorder="1" applyFill="1" applyFont="1">
      <alignment horizontal="right" vertical="bottom"/>
    </xf>
    <xf borderId="2" fillId="0" fontId="4" numFmtId="0" xfId="0" applyBorder="1" applyFont="1"/>
    <xf borderId="1" fillId="0" fontId="5" numFmtId="164" xfId="0" applyAlignment="1" applyBorder="1" applyFont="1" applyNumberFormat="1">
      <alignment horizontal="center" readingOrder="0" shrinkToFit="0" vertical="center" wrapText="0"/>
    </xf>
    <xf borderId="3" fillId="2" fontId="6" numFmtId="0" xfId="0" applyAlignment="1" applyBorder="1" applyFont="1">
      <alignment horizontal="center" readingOrder="0" shrinkToFit="0" vertical="center" wrapText="0"/>
    </xf>
    <xf borderId="4" fillId="0" fontId="4" numFmtId="0" xfId="0" applyBorder="1" applyFont="1"/>
    <xf borderId="5" fillId="0" fontId="4" numFmtId="0" xfId="0" applyBorder="1" applyFont="1"/>
    <xf borderId="1" fillId="0" fontId="7" numFmtId="0" xfId="0" applyAlignment="1" applyBorder="1" applyFont="1">
      <alignment horizontal="center"/>
    </xf>
    <xf borderId="0" fillId="3" fontId="7" numFmtId="0" xfId="0" applyFont="1"/>
    <xf borderId="6" fillId="4" fontId="3" numFmtId="0" xfId="0" applyAlignment="1" applyBorder="1" applyFont="1">
      <alignment horizontal="center"/>
    </xf>
    <xf borderId="6" fillId="0" fontId="8" numFmtId="0" xfId="0" applyAlignment="1" applyBorder="1" applyFont="1">
      <alignment horizontal="center" readingOrder="0"/>
    </xf>
    <xf borderId="6" fillId="4" fontId="3" numFmtId="0" xfId="0" applyAlignment="1" applyBorder="1" applyFont="1">
      <alignment horizontal="center" readingOrder="0"/>
    </xf>
    <xf borderId="0" fillId="3" fontId="6" numFmtId="0" xfId="0" applyAlignment="1" applyFont="1">
      <alignment horizontal="center" readingOrder="0" shrinkToFit="0" vertical="center" wrapText="0"/>
    </xf>
    <xf borderId="6" fillId="4" fontId="9" numFmtId="0" xfId="0" applyAlignment="1" applyBorder="1" applyFont="1">
      <alignment horizontal="left" shrinkToFit="0" vertical="center" wrapText="0"/>
    </xf>
    <xf borderId="6" fillId="4" fontId="10" numFmtId="0" xfId="0" applyAlignment="1" applyBorder="1" applyFont="1">
      <alignment horizontal="left" readingOrder="0" vertical="center"/>
    </xf>
    <xf borderId="6" fillId="4" fontId="11" numFmtId="0" xfId="0" applyAlignment="1" applyBorder="1" applyFont="1">
      <alignment horizontal="left" readingOrder="0" shrinkToFit="0" vertical="center" wrapText="0"/>
    </xf>
    <xf borderId="6" fillId="4" fontId="11" numFmtId="0" xfId="0" applyAlignment="1" applyBorder="1" applyFont="1">
      <alignment horizontal="left" readingOrder="0" shrinkToFit="0" vertical="center" wrapText="0"/>
    </xf>
    <xf borderId="6" fillId="4" fontId="11" numFmtId="165" xfId="0" applyAlignment="1" applyBorder="1" applyFont="1" applyNumberFormat="1">
      <alignment horizontal="left" readingOrder="0" shrinkToFit="0" vertical="center" wrapText="0"/>
    </xf>
    <xf borderId="6" fillId="5" fontId="10" numFmtId="0" xfId="0" applyAlignment="1" applyBorder="1" applyFill="1" applyFont="1">
      <alignment horizontal="left" readingOrder="0" vertical="center"/>
    </xf>
    <xf borderId="7" fillId="0" fontId="12" numFmtId="0" xfId="0" applyAlignment="1" applyBorder="1" applyFont="1">
      <alignment vertical="center"/>
    </xf>
    <xf borderId="7" fillId="0" fontId="13" numFmtId="0" xfId="0" applyAlignment="1" applyBorder="1" applyFont="1">
      <alignment readingOrder="0" shrinkToFit="0" vertical="center" wrapText="0"/>
    </xf>
    <xf borderId="7" fillId="0" fontId="13" numFmtId="166" xfId="0" applyAlignment="1" applyBorder="1" applyFont="1" applyNumberFormat="1">
      <alignment horizontal="right" readingOrder="0" shrinkToFit="0" vertical="center" wrapText="0"/>
    </xf>
    <xf borderId="7" fillId="0" fontId="13" numFmtId="0" xfId="0" applyAlignment="1" applyBorder="1" applyFont="1">
      <alignment horizontal="center" readingOrder="0" shrinkToFit="0" vertical="center" wrapText="0"/>
    </xf>
    <xf borderId="8" fillId="0" fontId="13" numFmtId="166" xfId="0" applyAlignment="1" applyBorder="1" applyFont="1" applyNumberFormat="1">
      <alignment readingOrder="0" shrinkToFit="0" vertical="center" wrapText="0"/>
    </xf>
    <xf borderId="9" fillId="5" fontId="12" numFmtId="166" xfId="0" applyAlignment="1" applyBorder="1" applyFont="1" applyNumberFormat="1">
      <alignment vertical="center"/>
    </xf>
    <xf borderId="10" fillId="0" fontId="12" numFmtId="0" xfId="0" applyAlignment="1" applyBorder="1" applyFont="1">
      <alignment vertical="center"/>
    </xf>
    <xf borderId="10" fillId="0" fontId="13" numFmtId="0" xfId="0" applyAlignment="1" applyBorder="1" applyFont="1">
      <alignment readingOrder="0" shrinkToFit="0" vertical="center" wrapText="0"/>
    </xf>
    <xf borderId="10" fillId="0" fontId="13" numFmtId="166" xfId="0" applyAlignment="1" applyBorder="1" applyFont="1" applyNumberFormat="1">
      <alignment horizontal="right" readingOrder="0" shrinkToFit="0" vertical="center" wrapText="0"/>
    </xf>
    <xf borderId="10" fillId="0" fontId="13" numFmtId="0" xfId="0" applyAlignment="1" applyBorder="1" applyFont="1">
      <alignment horizontal="center" readingOrder="0" shrinkToFit="0" vertical="center" wrapText="0"/>
    </xf>
    <xf borderId="5" fillId="0" fontId="13" numFmtId="166" xfId="0" applyAlignment="1" applyBorder="1" applyFont="1" applyNumberFormat="1">
      <alignment readingOrder="0" shrinkToFit="0" vertical="center" wrapText="0"/>
    </xf>
    <xf borderId="10" fillId="0" fontId="11" numFmtId="166" xfId="0" applyAlignment="1" applyBorder="1" applyFont="1" applyNumberFormat="1">
      <alignment shrinkToFit="0" vertical="center" wrapText="0"/>
    </xf>
    <xf borderId="6" fillId="5" fontId="10" numFmtId="166" xfId="0" applyAlignment="1" applyBorder="1" applyFont="1" applyNumberFormat="1">
      <alignment vertical="center"/>
    </xf>
    <xf borderId="6" fillId="4" fontId="9" numFmtId="0" xfId="0" applyAlignment="1" applyBorder="1" applyFont="1">
      <alignment horizontal="left" readingOrder="0" shrinkToFit="0" vertical="center" wrapText="0"/>
    </xf>
    <xf borderId="11" fillId="0" fontId="12" numFmtId="0" xfId="0" applyAlignment="1" applyBorder="1" applyFont="1">
      <alignment vertical="center"/>
    </xf>
    <xf borderId="9" fillId="0" fontId="13" numFmtId="0" xfId="0" applyAlignment="1" applyBorder="1" applyFont="1">
      <alignment shrinkToFit="0" vertical="center" wrapText="0"/>
    </xf>
    <xf borderId="9" fillId="0" fontId="13" numFmtId="0" xfId="0" applyAlignment="1" applyBorder="1" applyFont="1">
      <alignment readingOrder="0" shrinkToFit="0" vertical="center" wrapText="0"/>
    </xf>
    <xf borderId="9" fillId="0" fontId="13" numFmtId="166" xfId="0" applyAlignment="1" applyBorder="1" applyFont="1" applyNumberFormat="1">
      <alignment horizontal="right" readingOrder="0" shrinkToFit="0" vertical="center" wrapText="0"/>
    </xf>
    <xf borderId="9" fillId="0" fontId="13" numFmtId="0" xfId="0" applyAlignment="1" applyBorder="1" applyFont="1">
      <alignment horizontal="center" readingOrder="0" shrinkToFit="0" vertical="center" wrapText="0"/>
    </xf>
    <xf borderId="9" fillId="0" fontId="13" numFmtId="166" xfId="0" applyAlignment="1" applyBorder="1" applyFont="1" applyNumberFormat="1">
      <alignment readingOrder="0" shrinkToFit="0" vertical="center" wrapText="0"/>
    </xf>
    <xf borderId="9" fillId="5" fontId="12" numFmtId="166" xfId="0" applyAlignment="1" applyBorder="1" applyFont="1" applyNumberFormat="1">
      <alignment readingOrder="0" vertical="center"/>
    </xf>
    <xf borderId="9" fillId="0" fontId="13" numFmtId="0" xfId="0" applyAlignment="1" applyBorder="1" applyFont="1">
      <alignment readingOrder="0" shrinkToFit="0" vertical="center" wrapText="1"/>
    </xf>
    <xf borderId="5" fillId="0" fontId="13" numFmtId="0" xfId="0" applyAlignment="1" applyBorder="1" applyFont="1">
      <alignment readingOrder="0" shrinkToFit="0" vertical="center" wrapText="0"/>
    </xf>
    <xf borderId="5" fillId="0" fontId="13" numFmtId="166" xfId="0" applyAlignment="1" applyBorder="1" applyFont="1" applyNumberFormat="1">
      <alignment horizontal="right" readingOrder="0" shrinkToFit="0" vertical="center" wrapText="0"/>
    </xf>
    <xf borderId="5" fillId="0" fontId="13" numFmtId="0" xfId="0" applyAlignment="1" applyBorder="1" applyFont="1">
      <alignment horizontal="center" readingOrder="0" shrinkToFit="0" vertical="center" wrapText="0"/>
    </xf>
    <xf borderId="5" fillId="0" fontId="13" numFmtId="166" xfId="0" applyAlignment="1" applyBorder="1" applyFont="1" applyNumberFormat="1">
      <alignment horizontal="right" readingOrder="0" shrinkToFit="0" vertical="center" wrapText="0"/>
    </xf>
    <xf borderId="5" fillId="5" fontId="12" numFmtId="166" xfId="0" applyAlignment="1" applyBorder="1" applyFont="1" applyNumberFormat="1">
      <alignment readingOrder="0" vertical="center"/>
    </xf>
    <xf borderId="0" fillId="3" fontId="12" numFmtId="0" xfId="0" applyAlignment="1" applyFont="1">
      <alignment vertical="center"/>
    </xf>
    <xf borderId="0" fillId="3" fontId="13" numFmtId="165" xfId="0" applyAlignment="1" applyFont="1" applyNumberFormat="1">
      <alignment horizontal="center" shrinkToFit="0" vertical="center" wrapText="0"/>
    </xf>
    <xf borderId="0" fillId="3" fontId="13" numFmtId="0" xfId="0" applyAlignment="1" applyFont="1">
      <alignment horizontal="center" shrinkToFit="0" vertical="center" wrapText="0"/>
    </xf>
    <xf borderId="6" fillId="0" fontId="11" numFmtId="166" xfId="0" applyAlignment="1" applyBorder="1" applyFont="1" applyNumberFormat="1">
      <alignment readingOrder="0" shrinkToFit="0" vertical="center" wrapText="0"/>
    </xf>
    <xf borderId="0" fillId="3" fontId="13" numFmtId="165" xfId="0" applyAlignment="1" applyFont="1" applyNumberFormat="1">
      <alignment readingOrder="0" shrinkToFit="0" vertical="center" wrapText="0"/>
    </xf>
    <xf borderId="0" fillId="3" fontId="12" numFmtId="166" xfId="0" applyAlignment="1" applyFont="1" applyNumberFormat="1">
      <alignment vertical="center"/>
    </xf>
    <xf borderId="4" fillId="0" fontId="14" numFmtId="0" xfId="0" applyAlignment="1" applyBorder="1" applyFont="1">
      <alignment horizontal="center" readingOrder="0" shrinkToFit="0" vertical="center" wrapText="0"/>
    </xf>
    <xf borderId="5" fillId="0" fontId="14" numFmtId="0" xfId="0" applyAlignment="1" applyBorder="1" applyFont="1">
      <alignment horizontal="center" readingOrder="0" shrinkToFit="0" vertical="center" wrapText="0"/>
    </xf>
    <xf borderId="2" fillId="6" fontId="14" numFmtId="0" xfId="0" applyAlignment="1" applyBorder="1" applyFill="1" applyFont="1">
      <alignment horizontal="center" readingOrder="0" shrinkToFit="0" vertical="center" wrapText="0"/>
    </xf>
    <xf borderId="6" fillId="6" fontId="14" numFmtId="0" xfId="0" applyAlignment="1" applyBorder="1" applyFont="1">
      <alignment horizontal="center" readingOrder="0" shrinkToFit="0" vertical="center" wrapText="0"/>
    </xf>
    <xf borderId="1" fillId="0" fontId="15" numFmtId="0" xfId="0" applyAlignment="1" applyBorder="1" applyFont="1">
      <alignment horizontal="center" readingOrder="0" shrinkToFit="0" vertical="center" wrapText="0"/>
    </xf>
    <xf borderId="6" fillId="0" fontId="16" numFmtId="166" xfId="0" applyAlignment="1" applyBorder="1" applyFont="1" applyNumberFormat="1">
      <alignment horizontal="right" readingOrder="0" shrinkToFit="0" vertical="center" wrapText="0"/>
    </xf>
    <xf borderId="1" fillId="0" fontId="17" numFmtId="0" xfId="0" applyAlignment="1" applyBorder="1" applyFont="1">
      <alignment horizontal="center" readingOrder="0" shrinkToFit="0" vertical="center" wrapText="0"/>
    </xf>
    <xf borderId="1" fillId="7" fontId="18" numFmtId="0" xfId="0" applyAlignment="1" applyBorder="1" applyFill="1" applyFont="1">
      <alignment horizontal="center" readingOrder="0" shrinkToFit="0" vertical="center" wrapText="0"/>
    </xf>
    <xf borderId="6" fillId="7" fontId="16" numFmtId="166" xfId="0" applyAlignment="1" applyBorder="1" applyFont="1" applyNumberFormat="1">
      <alignment horizontal="right" readingOrder="0"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0" fillId="3" fontId="7" numFmtId="0" xfId="0" applyAlignment="1" applyFont="1">
      <alignment horizontal="left" readingOrder="0" shrinkToFit="0" vertical="center" wrapText="0"/>
    </xf>
    <xf borderId="0" fillId="3" fontId="19" numFmtId="0" xfId="0" applyAlignment="1" applyFont="1">
      <alignment horizontal="left" readingOrder="0" vertical="center"/>
    </xf>
    <xf borderId="6" fillId="4" fontId="3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readingOrder="0" shrinkToFit="0" vertical="center" wrapText="0"/>
    </xf>
    <xf borderId="6" fillId="0" fontId="8" numFmtId="9" xfId="0" applyAlignment="1" applyBorder="1" applyFont="1" applyNumberFormat="1">
      <alignment horizontal="center" readingOrder="0" shrinkToFit="0" vertical="center" wrapText="0"/>
    </xf>
    <xf borderId="0" fillId="3" fontId="19" numFmtId="167" xfId="0" applyAlignment="1" applyFont="1" applyNumberFormat="1">
      <alignment horizontal="left" readingOrder="0" vertical="center"/>
    </xf>
    <xf borderId="6" fillId="4" fontId="3" numFmtId="0" xfId="0" applyAlignment="1" applyBorder="1" applyFont="1">
      <alignment horizontal="center" readingOrder="0" vertical="center"/>
    </xf>
    <xf borderId="0" fillId="3" fontId="3" numFmtId="0" xfId="0" applyAlignment="1" applyFont="1">
      <alignment horizontal="right" readingOrder="0" vertical="center"/>
    </xf>
    <xf borderId="0" fillId="3" fontId="13" numFmtId="0" xfId="0" applyAlignment="1" applyFont="1">
      <alignment shrinkToFit="0" vertical="center" wrapText="0"/>
    </xf>
    <xf borderId="0" fillId="3" fontId="13" numFmtId="165" xfId="0" applyAlignment="1" applyFont="1" applyNumberFormat="1">
      <alignment shrinkToFit="0" vertical="center" wrapText="0"/>
    </xf>
    <xf borderId="12" fillId="0" fontId="12" numFmtId="0" xfId="0" applyAlignment="1" applyBorder="1" applyFont="1">
      <alignment vertical="center"/>
    </xf>
    <xf borderId="11" fillId="0" fontId="13" numFmtId="0" xfId="0" applyAlignment="1" applyBorder="1" applyFont="1">
      <alignment readingOrder="0" shrinkToFit="0" vertical="center" wrapText="0"/>
    </xf>
    <xf borderId="12" fillId="0" fontId="13" numFmtId="0" xfId="0" applyAlignment="1" applyBorder="1" applyFont="1">
      <alignment readingOrder="0" shrinkToFit="0" vertical="center" wrapText="0"/>
    </xf>
    <xf borderId="11" fillId="0" fontId="13" numFmtId="166" xfId="0" applyAlignment="1" applyBorder="1" applyFont="1" applyNumberFormat="1">
      <alignment horizontal="right" readingOrder="0" shrinkToFit="0" vertical="center" wrapText="0"/>
    </xf>
    <xf borderId="12" fillId="0" fontId="13" numFmtId="0" xfId="0" applyAlignment="1" applyBorder="1" applyFont="1">
      <alignment shrinkToFit="0" vertical="center" wrapText="0"/>
    </xf>
    <xf borderId="11" fillId="0" fontId="13" numFmtId="166" xfId="0" applyAlignment="1" applyBorder="1" applyFont="1" applyNumberFormat="1">
      <alignment horizontal="right" shrinkToFit="0" vertical="center" wrapText="0"/>
    </xf>
    <xf borderId="9" fillId="0" fontId="13" numFmtId="0" xfId="0" applyAlignment="1" applyBorder="1" applyFont="1">
      <alignment horizontal="center" shrinkToFit="0" vertical="center" wrapText="0"/>
    </xf>
    <xf borderId="11" fillId="0" fontId="13" numFmtId="0" xfId="0" applyAlignment="1" applyBorder="1" applyFont="1">
      <alignment shrinkToFit="0" vertical="center" wrapText="0"/>
    </xf>
    <xf borderId="11" fillId="0" fontId="13" numFmtId="166" xfId="0" applyAlignment="1" applyBorder="1" applyFont="1" applyNumberFormat="1">
      <alignment horizontal="center" shrinkToFit="0" vertical="center" wrapText="0"/>
    </xf>
    <xf borderId="13" fillId="3" fontId="10" numFmtId="0" xfId="0" applyAlignment="1" applyBorder="1" applyFont="1">
      <alignment vertical="center"/>
    </xf>
    <xf borderId="13" fillId="3" fontId="11" numFmtId="0" xfId="0" applyAlignment="1" applyBorder="1" applyFont="1">
      <alignment readingOrder="0" shrinkToFit="0" vertical="center" wrapText="0"/>
    </xf>
    <xf borderId="13" fillId="3" fontId="11" numFmtId="0" xfId="0" applyAlignment="1" applyBorder="1" applyFont="1">
      <alignment shrinkToFit="0" vertical="center" wrapText="0"/>
    </xf>
    <xf borderId="13" fillId="3" fontId="11" numFmtId="166" xfId="0" applyAlignment="1" applyBorder="1" applyFont="1" applyNumberFormat="1">
      <alignment horizontal="center" shrinkToFit="0" vertical="center" wrapText="0"/>
    </xf>
    <xf borderId="13" fillId="3" fontId="11" numFmtId="0" xfId="0" applyAlignment="1" applyBorder="1" applyFont="1">
      <alignment horizontal="center" shrinkToFit="0" vertical="center" wrapText="0"/>
    </xf>
    <xf borderId="6" fillId="0" fontId="11" numFmtId="166" xfId="0" applyAlignment="1" applyBorder="1" applyFont="1" applyNumberFormat="1">
      <alignment shrinkToFit="0" vertical="center" wrapText="0"/>
    </xf>
    <xf borderId="0" fillId="3" fontId="13" numFmtId="166" xfId="0" applyAlignment="1" applyFont="1" applyNumberFormat="1">
      <alignment horizontal="center" shrinkToFit="0" vertical="center" wrapText="0"/>
    </xf>
    <xf borderId="9" fillId="8" fontId="13" numFmtId="0" xfId="0" applyAlignment="1" applyBorder="1" applyFill="1" applyFont="1">
      <alignment readingOrder="0" shrinkToFit="0" vertical="center" wrapText="0"/>
    </xf>
    <xf borderId="9" fillId="8" fontId="13" numFmtId="0" xfId="0" applyAlignment="1" applyBorder="1" applyFont="1">
      <alignment readingOrder="0" shrinkToFit="0" vertical="center" wrapText="1"/>
    </xf>
    <xf borderId="9" fillId="8" fontId="13" numFmtId="166" xfId="0" applyAlignment="1" applyBorder="1" applyFont="1" applyNumberFormat="1">
      <alignment readingOrder="0" shrinkToFit="0" vertical="center" wrapText="0"/>
    </xf>
    <xf borderId="9" fillId="8" fontId="13" numFmtId="0" xfId="0" applyAlignment="1" applyBorder="1" applyFont="1">
      <alignment horizontal="center" readingOrder="0" shrinkToFit="0" vertical="center" wrapText="0"/>
    </xf>
    <xf borderId="9" fillId="8" fontId="13" numFmtId="0" xfId="0" applyAlignment="1" applyBorder="1" applyFont="1">
      <alignment shrinkToFit="0" vertical="center" wrapText="0"/>
    </xf>
    <xf borderId="0" fillId="0" fontId="13" numFmtId="166" xfId="0" applyAlignment="1" applyFont="1" applyNumberFormat="1">
      <alignment horizontal="right" readingOrder="0" shrinkToFit="0" vertical="center" wrapText="0"/>
    </xf>
    <xf borderId="11" fillId="0" fontId="13" numFmtId="0" xfId="0" applyAlignment="1" applyBorder="1" applyFont="1">
      <alignment horizontal="center" readingOrder="0" shrinkToFit="0" vertical="center" wrapText="0"/>
    </xf>
    <xf borderId="9" fillId="5" fontId="12" numFmtId="166" xfId="0" applyAlignment="1" applyBorder="1" applyFont="1" applyNumberFormat="1">
      <alignment horizontal="left" vertical="center"/>
    </xf>
    <xf borderId="12" fillId="8" fontId="13" numFmtId="0" xfId="0" applyAlignment="1" applyBorder="1" applyFont="1">
      <alignment readingOrder="0" shrinkToFit="0" vertical="center" wrapText="1"/>
    </xf>
    <xf borderId="11" fillId="8" fontId="13" numFmtId="166" xfId="0" applyAlignment="1" applyBorder="1" applyFont="1" applyNumberFormat="1">
      <alignment readingOrder="0" shrinkToFit="0" vertical="center" wrapText="0"/>
    </xf>
    <xf borderId="5" fillId="0" fontId="13" numFmtId="0" xfId="0" applyAlignment="1" applyBorder="1" applyFont="1">
      <alignment shrinkToFit="0" vertical="center" wrapText="0"/>
    </xf>
    <xf borderId="5" fillId="5" fontId="12" numFmtId="166" xfId="0" applyAlignment="1" applyBorder="1" applyFont="1" applyNumberFormat="1">
      <alignment vertical="center"/>
    </xf>
    <xf borderId="0" fillId="3" fontId="13" numFmtId="0" xfId="0" applyAlignment="1" applyFont="1">
      <alignment horizontal="left" readingOrder="0"/>
    </xf>
    <xf borderId="0" fillId="3" fontId="13" numFmtId="0" xfId="0" applyAlignment="1" applyFont="1">
      <alignment readingOrder="0" shrinkToFit="0" vertical="center" wrapText="0"/>
    </xf>
    <xf borderId="1" fillId="2" fontId="6" numFmtId="0" xfId="0" applyAlignment="1" applyBorder="1" applyFont="1">
      <alignment horizontal="center" readingOrder="0" shrinkToFit="0" vertical="center" wrapText="0"/>
    </xf>
    <xf borderId="14" fillId="0" fontId="4" numFmtId="0" xfId="0" applyBorder="1" applyFont="1"/>
    <xf borderId="0" fillId="0" fontId="12" numFmtId="0" xfId="0" applyAlignment="1" applyFont="1">
      <alignment vertical="center"/>
    </xf>
    <xf borderId="0" fillId="0" fontId="13" numFmtId="0" xfId="0" applyAlignment="1" applyFont="1">
      <alignment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165" xfId="0" applyAlignment="1" applyFont="1" applyNumberFormat="1">
      <alignment shrinkToFit="0" vertical="center" wrapText="0"/>
    </xf>
    <xf borderId="13" fillId="3" fontId="11" numFmtId="166" xfId="0" applyAlignment="1" applyBorder="1" applyFont="1" applyNumberFormat="1">
      <alignment horizontal="right" shrinkToFit="0" vertical="center" wrapText="0"/>
    </xf>
    <xf borderId="0" fillId="0" fontId="13" numFmtId="165" xfId="0" applyAlignment="1" applyFont="1" applyNumberFormat="1">
      <alignment horizontal="right" shrinkToFit="0" vertical="center" wrapText="0"/>
    </xf>
    <xf borderId="11" fillId="0" fontId="13" numFmtId="0" xfId="0" applyAlignment="1" applyBorder="1" applyFont="1">
      <alignment readingOrder="0" shrinkToFit="0" vertical="center" wrapText="1"/>
    </xf>
    <xf borderId="9" fillId="0" fontId="13" numFmtId="0" xfId="0" applyAlignment="1" applyBorder="1" applyFont="1">
      <alignment readingOrder="0" shrinkToFit="0" vertical="center" wrapText="1"/>
    </xf>
    <xf borderId="9" fillId="8" fontId="13" numFmtId="166" xfId="0" applyAlignment="1" applyBorder="1" applyFont="1" applyNumberFormat="1">
      <alignment horizontal="right" readingOrder="0" shrinkToFit="0" vertical="center" wrapText="0"/>
    </xf>
    <xf borderId="9" fillId="8" fontId="13" numFmtId="166" xfId="0" applyAlignment="1" applyBorder="1" applyFont="1" applyNumberFormat="1">
      <alignment horizontal="right"/>
    </xf>
    <xf borderId="9" fillId="8" fontId="13" numFmtId="0" xfId="0" applyAlignment="1" applyBorder="1" applyFont="1">
      <alignment horizontal="center"/>
    </xf>
    <xf borderId="9" fillId="0" fontId="13" numFmtId="166" xfId="0" applyAlignment="1" applyBorder="1" applyFont="1" applyNumberFormat="1">
      <alignment horizontal="right"/>
    </xf>
    <xf borderId="9" fillId="0" fontId="13" numFmtId="0" xfId="0" applyAlignment="1" applyBorder="1" applyFont="1">
      <alignment horizontal="center"/>
    </xf>
    <xf borderId="0" fillId="0" fontId="13" numFmtId="0" xfId="0" applyAlignment="1" applyFont="1">
      <alignment readingOrder="0" shrinkToFit="0" vertical="center" wrapText="0"/>
    </xf>
    <xf borderId="0" fillId="0" fontId="13" numFmtId="166" xfId="0" applyAlignment="1" applyFont="1" applyNumberFormat="1">
      <alignment horizontal="right"/>
    </xf>
    <xf borderId="11" fillId="0" fontId="13" numFmtId="0" xfId="0" applyAlignment="1" applyBorder="1" applyFont="1">
      <alignment horizontal="center"/>
    </xf>
    <xf borderId="5" fillId="0" fontId="13" numFmtId="166" xfId="0" applyAlignment="1" applyBorder="1" applyFont="1" applyNumberFormat="1">
      <alignment horizontal="right" shrinkToFit="0" vertical="center" wrapText="0"/>
    </xf>
    <xf borderId="5" fillId="0" fontId="13" numFmtId="165" xfId="0" applyAlignment="1" applyBorder="1" applyFont="1" applyNumberFormat="1">
      <alignment horizontal="center" shrinkToFit="0" vertical="center" wrapText="0"/>
    </xf>
    <xf borderId="0" fillId="3" fontId="20" numFmtId="0" xfId="0" applyAlignment="1" applyFont="1">
      <alignment vertical="bottom"/>
    </xf>
    <xf borderId="0" fillId="3" fontId="20" numFmtId="0" xfId="0" applyFont="1"/>
    <xf borderId="9" fillId="3" fontId="20" numFmtId="0" xfId="0" applyBorder="1" applyFont="1"/>
    <xf borderId="4" fillId="0" fontId="15" numFmtId="0" xfId="0" applyAlignment="1" applyBorder="1" applyFont="1">
      <alignment horizontal="center"/>
    </xf>
    <xf borderId="5" fillId="0" fontId="16" numFmtId="166" xfId="0" applyAlignment="1" applyBorder="1" applyFont="1" applyNumberFormat="1">
      <alignment horizontal="right"/>
    </xf>
    <xf borderId="4" fillId="0" fontId="17" numFmtId="0" xfId="0" applyAlignment="1" applyBorder="1" applyFont="1">
      <alignment horizontal="center"/>
    </xf>
    <xf borderId="4" fillId="7" fontId="18" numFmtId="0" xfId="0" applyAlignment="1" applyBorder="1" applyFont="1">
      <alignment horizontal="center"/>
    </xf>
    <xf borderId="5" fillId="7" fontId="16" numFmtId="166" xfId="0" applyAlignment="1" applyBorder="1" applyFont="1" applyNumberFormat="1">
      <alignment horizontal="right"/>
    </xf>
    <xf borderId="0" fillId="0" fontId="14" numFmtId="0" xfId="0" applyAlignment="1" applyFont="1">
      <alignment horizontal="center" readingOrder="0" shrinkToFit="0" vertical="center" wrapText="0"/>
    </xf>
    <xf borderId="0" fillId="0" fontId="21" numFmtId="166" xfId="0" applyAlignment="1" applyFont="1" applyNumberFormat="1">
      <alignment readingOrder="0" vertical="center"/>
    </xf>
    <xf borderId="3" fillId="0" fontId="22" numFmtId="166" xfId="0" applyAlignment="1" applyBorder="1" applyFont="1" applyNumberFormat="1">
      <alignment horizontal="right" readingOrder="0" shrinkToFit="0" vertical="center" wrapText="0"/>
    </xf>
    <xf borderId="6" fillId="9" fontId="18" numFmtId="166" xfId="0" applyAlignment="1" applyBorder="1" applyFill="1" applyFont="1" applyNumberFormat="1">
      <alignment horizontal="right" shrinkToFit="0" vertical="center" wrapText="0"/>
    </xf>
    <xf borderId="1" fillId="0" fontId="15" numFmtId="166" xfId="0" applyAlignment="1" applyBorder="1" applyFont="1" applyNumberFormat="1">
      <alignment horizontal="right" readingOrder="0" shrinkToFit="0" vertical="center" wrapText="0"/>
    </xf>
    <xf borderId="6" fillId="10" fontId="18" numFmtId="166" xfId="0" applyAlignment="1" applyBorder="1" applyFill="1" applyFont="1" applyNumberFormat="1">
      <alignment horizontal="right" readingOrder="0"/>
    </xf>
    <xf borderId="1" fillId="0" fontId="23" numFmtId="166" xfId="0" applyAlignment="1" applyBorder="1" applyFont="1" applyNumberFormat="1">
      <alignment horizontal="right" readingOrder="0" shrinkToFit="0" vertical="center" wrapText="0"/>
    </xf>
    <xf borderId="1" fillId="0" fontId="24" numFmtId="166" xfId="0" applyAlignment="1" applyBorder="1" applyFont="1" applyNumberFormat="1">
      <alignment horizontal="right" readingOrder="0" shrinkToFit="0" vertical="center" wrapText="0"/>
    </xf>
    <xf borderId="6" fillId="7" fontId="18" numFmtId="166" xfId="0" applyAlignment="1" applyBorder="1" applyFont="1" applyNumberFormat="1">
      <alignment horizontal="right" readingOrder="0" shrinkToFit="0" vertical="center" wrapText="0"/>
    </xf>
    <xf borderId="6" fillId="7" fontId="18" numFmtId="166" xfId="0" applyAlignment="1" applyBorder="1" applyFont="1" applyNumberFormat="1">
      <alignment horizontal="right" shrinkToFit="0" vertical="center" wrapText="0"/>
    </xf>
    <xf borderId="0" fillId="3" fontId="13" numFmtId="166" xfId="0" applyAlignment="1" applyFont="1" applyNumberFormat="1">
      <alignment shrinkToFit="0" vertical="center" wrapText="0"/>
    </xf>
    <xf borderId="0" fillId="3" fontId="13" numFmtId="166" xfId="0" applyAlignment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18.57"/>
    <col customWidth="1" min="2" max="2" width="38.29"/>
    <col customWidth="1" min="3" max="3" width="34.29"/>
    <col customWidth="1" min="4" max="4" width="13.86"/>
    <col customWidth="1" min="5" max="5" width="12.29"/>
    <col customWidth="1" min="6" max="7" width="15.86"/>
  </cols>
  <sheetData>
    <row r="1" ht="44.25" customHeight="1">
      <c r="A1" s="1" t="s">
        <v>0</v>
      </c>
    </row>
    <row r="2" ht="18.0" customHeight="1">
      <c r="A2" s="2"/>
    </row>
    <row r="3" ht="18.0" customHeight="1">
      <c r="A3" s="2"/>
      <c r="D3" s="3" t="s">
        <v>1</v>
      </c>
      <c r="E3" s="4"/>
      <c r="F3" s="5"/>
      <c r="G3" s="4"/>
    </row>
    <row r="4" ht="18.0" customHeight="1">
      <c r="D4" s="3" t="s">
        <v>2</v>
      </c>
      <c r="E4" s="4"/>
      <c r="F4" s="5"/>
      <c r="G4" s="4"/>
    </row>
    <row r="5" ht="18.0" customHeight="1">
      <c r="A5" s="2"/>
    </row>
    <row r="6" ht="18.0" customHeight="1">
      <c r="A6" s="6" t="s">
        <v>3</v>
      </c>
      <c r="B6" s="7"/>
      <c r="C6" s="7"/>
      <c r="D6" s="7"/>
      <c r="E6" s="7"/>
      <c r="F6" s="7"/>
      <c r="G6" s="8"/>
    </row>
    <row r="7" ht="15.75" customHeight="1">
      <c r="A7" s="9" t="s">
        <v>4</v>
      </c>
      <c r="B7" s="4"/>
      <c r="C7" s="10"/>
    </row>
    <row r="8" ht="15.75" customHeight="1">
      <c r="A8" s="11" t="s">
        <v>5</v>
      </c>
      <c r="B8" s="12">
        <v>150.0</v>
      </c>
    </row>
    <row r="9" ht="15.75" customHeight="1">
      <c r="A9" s="11" t="s">
        <v>6</v>
      </c>
      <c r="B9" s="12">
        <v>5.0</v>
      </c>
    </row>
    <row r="10" ht="15.75" customHeight="1">
      <c r="A10" s="13" t="s">
        <v>7</v>
      </c>
      <c r="B10" s="12">
        <v>155.0</v>
      </c>
    </row>
    <row r="11" ht="15.75" customHeight="1">
      <c r="A11" s="14"/>
      <c r="B11" s="14"/>
    </row>
    <row r="12" ht="18.0" customHeight="1">
      <c r="A12" s="15" t="s">
        <v>8</v>
      </c>
      <c r="B12" s="16" t="s">
        <v>9</v>
      </c>
      <c r="C12" s="17" t="s">
        <v>10</v>
      </c>
      <c r="D12" s="18" t="s">
        <v>11</v>
      </c>
      <c r="E12" s="18" t="s">
        <v>12</v>
      </c>
      <c r="F12" s="19" t="s">
        <v>13</v>
      </c>
      <c r="G12" s="20" t="s">
        <v>14</v>
      </c>
    </row>
    <row r="13" ht="15.75" customHeight="1">
      <c r="A13" s="21"/>
      <c r="B13" s="22" t="s">
        <v>15</v>
      </c>
      <c r="C13" s="22"/>
      <c r="D13" s="23">
        <v>20.0</v>
      </c>
      <c r="E13" s="24">
        <v>150.0</v>
      </c>
      <c r="F13" s="25">
        <v>3000.0</v>
      </c>
      <c r="G13" s="26"/>
    </row>
    <row r="14" ht="15.75" customHeight="1">
      <c r="A14" s="27"/>
      <c r="B14" s="28" t="s">
        <v>16</v>
      </c>
      <c r="C14" s="28"/>
      <c r="D14" s="29"/>
      <c r="E14" s="30"/>
      <c r="F14" s="31">
        <v>300.0</v>
      </c>
      <c r="G14" s="26"/>
    </row>
    <row r="15" ht="18.0" customHeight="1">
      <c r="A15" s="14"/>
      <c r="F15" s="32">
        <f>SUM(F13:F14)</f>
        <v>3300</v>
      </c>
      <c r="G15" s="33">
        <f>SUM(G14)</f>
        <v>0</v>
      </c>
    </row>
    <row r="16" ht="18.0" customHeight="1">
      <c r="F16" s="14"/>
      <c r="G16" s="14"/>
    </row>
    <row r="17" ht="18.0" customHeight="1">
      <c r="A17" s="34" t="s">
        <v>17</v>
      </c>
      <c r="B17" s="16" t="s">
        <v>9</v>
      </c>
      <c r="C17" s="17" t="s">
        <v>10</v>
      </c>
      <c r="D17" s="18" t="s">
        <v>11</v>
      </c>
      <c r="E17" s="18" t="s">
        <v>12</v>
      </c>
      <c r="F17" s="19" t="s">
        <v>13</v>
      </c>
      <c r="G17" s="20" t="s">
        <v>14</v>
      </c>
    </row>
    <row r="18" ht="15.75" customHeight="1">
      <c r="A18" s="35"/>
      <c r="B18" s="36" t="s">
        <v>18</v>
      </c>
      <c r="C18" s="37" t="s">
        <v>19</v>
      </c>
      <c r="D18" s="38">
        <v>10.0</v>
      </c>
      <c r="E18" s="39">
        <v>155.0</v>
      </c>
      <c r="F18" s="40">
        <v>1550.0</v>
      </c>
      <c r="G18" s="26"/>
    </row>
    <row r="19" ht="15.75" customHeight="1">
      <c r="A19" s="35"/>
      <c r="B19" s="37" t="s">
        <v>20</v>
      </c>
      <c r="C19" s="37"/>
      <c r="D19" s="38">
        <v>500.0</v>
      </c>
      <c r="E19" s="39">
        <v>1.0</v>
      </c>
      <c r="F19" s="40">
        <v>500.0</v>
      </c>
      <c r="G19" s="41"/>
    </row>
    <row r="20" ht="15.75" customHeight="1">
      <c r="A20" s="35"/>
      <c r="B20" s="42" t="s">
        <v>21</v>
      </c>
      <c r="C20" s="37"/>
      <c r="D20" s="38">
        <v>4.0</v>
      </c>
      <c r="E20" s="39">
        <v>155.0</v>
      </c>
      <c r="F20" s="40">
        <v>620.0</v>
      </c>
      <c r="G20" s="26"/>
    </row>
    <row r="21" ht="15.75" customHeight="1">
      <c r="A21" s="35"/>
      <c r="B21" s="37" t="s">
        <v>22</v>
      </c>
      <c r="C21" s="37"/>
      <c r="D21" s="38">
        <v>50.0</v>
      </c>
      <c r="E21" s="39">
        <v>1.0</v>
      </c>
      <c r="F21" s="40">
        <v>50.0</v>
      </c>
      <c r="G21" s="26"/>
    </row>
    <row r="22" ht="15.75" customHeight="1">
      <c r="A22" s="35"/>
      <c r="B22" s="37" t="s">
        <v>23</v>
      </c>
      <c r="C22" s="37"/>
      <c r="D22" s="38">
        <v>2.1</v>
      </c>
      <c r="E22" s="39">
        <v>180.0</v>
      </c>
      <c r="F22" s="40">
        <v>378.0</v>
      </c>
      <c r="G22" s="26"/>
    </row>
    <row r="23" ht="15.75" customHeight="1">
      <c r="A23" s="35"/>
      <c r="B23" s="37" t="s">
        <v>24</v>
      </c>
      <c r="C23" s="37"/>
      <c r="D23" s="38">
        <v>600.0</v>
      </c>
      <c r="E23" s="39">
        <v>1.0</v>
      </c>
      <c r="F23" s="40">
        <v>600.0</v>
      </c>
      <c r="G23" s="41"/>
    </row>
    <row r="24" ht="15.75" customHeight="1">
      <c r="A24" s="35"/>
      <c r="B24" s="37" t="s">
        <v>25</v>
      </c>
      <c r="C24" s="37"/>
      <c r="D24" s="38">
        <v>0.75</v>
      </c>
      <c r="E24" s="39">
        <v>150.0</v>
      </c>
      <c r="F24" s="40">
        <v>112.5</v>
      </c>
      <c r="G24" s="41"/>
    </row>
    <row r="25" ht="15.75" customHeight="1">
      <c r="A25" s="27"/>
      <c r="B25" s="43" t="s">
        <v>26</v>
      </c>
      <c r="C25" s="43"/>
      <c r="D25" s="44">
        <v>190.525</v>
      </c>
      <c r="E25" s="45">
        <v>1.0</v>
      </c>
      <c r="F25" s="46">
        <v>190.53</v>
      </c>
      <c r="G25" s="47"/>
    </row>
    <row r="26" ht="18.0" customHeight="1">
      <c r="A26" s="48"/>
      <c r="D26" s="49"/>
      <c r="E26" s="50"/>
      <c r="F26" s="51">
        <f>SUM(F18:F25)</f>
        <v>4001.03</v>
      </c>
      <c r="G26" s="33">
        <f>-SUM(G18:G25)</f>
        <v>0</v>
      </c>
    </row>
    <row r="27" ht="18.0" customHeight="1">
      <c r="D27" s="49"/>
      <c r="E27" s="50"/>
      <c r="F27" s="52"/>
      <c r="G27" s="53"/>
    </row>
    <row r="28" ht="18.0" customHeight="1">
      <c r="D28" s="54"/>
      <c r="E28" s="55"/>
      <c r="F28" s="56" t="s">
        <v>13</v>
      </c>
      <c r="G28" s="57" t="s">
        <v>14</v>
      </c>
    </row>
    <row r="29" ht="18.0" customHeight="1">
      <c r="D29" s="58" t="s">
        <v>8</v>
      </c>
      <c r="E29" s="4"/>
      <c r="F29" s="59">
        <f t="shared" ref="F29:G29" si="1">F15</f>
        <v>3300</v>
      </c>
      <c r="G29" s="59">
        <f t="shared" si="1"/>
        <v>0</v>
      </c>
    </row>
    <row r="30" ht="18.0" customHeight="1">
      <c r="D30" s="60" t="s">
        <v>17</v>
      </c>
      <c r="E30" s="4"/>
      <c r="F30" s="59">
        <f t="shared" ref="F30:G30" si="2">F26</f>
        <v>4001.03</v>
      </c>
      <c r="G30" s="59">
        <f t="shared" si="2"/>
        <v>0</v>
      </c>
    </row>
    <row r="31" ht="18.0" customHeight="1">
      <c r="D31" s="61" t="s">
        <v>27</v>
      </c>
      <c r="E31" s="4"/>
      <c r="F31" s="62">
        <f t="shared" ref="F31:G31" si="3">F29-F30</f>
        <v>-701.03</v>
      </c>
      <c r="G31" s="62">
        <f t="shared" si="3"/>
        <v>0</v>
      </c>
    </row>
    <row r="32" ht="18.0" customHeight="1">
      <c r="D32" s="49"/>
      <c r="E32" s="50"/>
      <c r="F32" s="52"/>
      <c r="G32" s="53"/>
    </row>
    <row r="33" ht="18.0" customHeight="1">
      <c r="A33" s="6" t="s">
        <v>28</v>
      </c>
      <c r="B33" s="7"/>
      <c r="C33" s="7"/>
      <c r="D33" s="7"/>
      <c r="E33" s="7"/>
      <c r="F33" s="7"/>
      <c r="G33" s="8"/>
    </row>
    <row r="34" ht="15.75" customHeight="1">
      <c r="A34" s="63" t="s">
        <v>4</v>
      </c>
      <c r="B34" s="4"/>
      <c r="C34" s="64"/>
      <c r="D34" s="63" t="s">
        <v>29</v>
      </c>
      <c r="E34" s="4"/>
      <c r="F34" s="64"/>
      <c r="G34" s="65"/>
    </row>
    <row r="35" ht="15.75" customHeight="1">
      <c r="A35" s="66" t="s">
        <v>5</v>
      </c>
      <c r="B35" s="67">
        <v>250.0</v>
      </c>
      <c r="C35" s="48"/>
      <c r="D35" s="66" t="s">
        <v>30</v>
      </c>
      <c r="E35" s="68">
        <v>0.65</v>
      </c>
      <c r="F35" s="69"/>
      <c r="G35" s="65"/>
    </row>
    <row r="36" ht="15.75" customHeight="1">
      <c r="A36" s="70" t="s">
        <v>31</v>
      </c>
      <c r="B36" s="67">
        <v>75.0</v>
      </c>
      <c r="C36" s="48"/>
      <c r="D36" s="66" t="s">
        <v>32</v>
      </c>
      <c r="E36" s="68">
        <v>0.35</v>
      </c>
      <c r="F36" s="69"/>
      <c r="G36" s="65"/>
    </row>
    <row r="37" ht="15.75" customHeight="1">
      <c r="A37" s="70" t="s">
        <v>7</v>
      </c>
      <c r="B37" s="67">
        <v>325.0</v>
      </c>
      <c r="C37" s="48"/>
      <c r="D37" s="71"/>
      <c r="E37" s="71"/>
      <c r="F37" s="65"/>
      <c r="G37" s="65"/>
    </row>
    <row r="38" ht="15.75" customHeight="1">
      <c r="A38" s="48"/>
      <c r="B38" s="72"/>
      <c r="C38" s="72"/>
      <c r="D38" s="72"/>
      <c r="E38" s="72"/>
      <c r="F38" s="73"/>
      <c r="G38" s="48"/>
    </row>
    <row r="39">
      <c r="A39" s="15" t="s">
        <v>8</v>
      </c>
      <c r="B39" s="16" t="s">
        <v>9</v>
      </c>
      <c r="C39" s="17" t="s">
        <v>10</v>
      </c>
      <c r="D39" s="18" t="s">
        <v>11</v>
      </c>
      <c r="E39" s="18" t="s">
        <v>12</v>
      </c>
      <c r="F39" s="19" t="s">
        <v>13</v>
      </c>
      <c r="G39" s="20" t="s">
        <v>14</v>
      </c>
    </row>
    <row r="40" ht="15.75" customHeight="1">
      <c r="A40" s="74"/>
      <c r="B40" s="75" t="s">
        <v>33</v>
      </c>
      <c r="C40" s="76"/>
      <c r="D40" s="77">
        <v>50.0</v>
      </c>
      <c r="E40" s="39">
        <v>325.0</v>
      </c>
      <c r="F40" s="40">
        <v>16250.0</v>
      </c>
      <c r="G40" s="26"/>
    </row>
    <row r="41" ht="15.75" customHeight="1">
      <c r="A41" s="74"/>
      <c r="B41" s="75" t="s">
        <v>34</v>
      </c>
      <c r="C41" s="78"/>
      <c r="D41" s="77">
        <v>35.0</v>
      </c>
      <c r="E41" s="39">
        <v>20.0</v>
      </c>
      <c r="F41" s="40">
        <v>700.0</v>
      </c>
      <c r="G41" s="26"/>
    </row>
    <row r="42" ht="15.75" customHeight="1">
      <c r="A42" s="74"/>
      <c r="B42" s="75" t="s">
        <v>35</v>
      </c>
      <c r="C42" s="78"/>
      <c r="D42" s="77">
        <v>200.0</v>
      </c>
      <c r="E42" s="39">
        <v>4.0</v>
      </c>
      <c r="F42" s="40">
        <v>800.0</v>
      </c>
      <c r="G42" s="26"/>
    </row>
    <row r="43" ht="15.75" customHeight="1">
      <c r="A43" s="74"/>
      <c r="B43" s="75" t="s">
        <v>36</v>
      </c>
      <c r="C43" s="76"/>
      <c r="D43" s="77">
        <v>15.0</v>
      </c>
      <c r="E43" s="39">
        <v>80.0</v>
      </c>
      <c r="F43" s="40">
        <v>1200.0</v>
      </c>
      <c r="G43" s="26"/>
    </row>
    <row r="44" ht="15.75" customHeight="1">
      <c r="A44" s="74"/>
      <c r="B44" s="75" t="s">
        <v>37</v>
      </c>
      <c r="C44" s="76"/>
      <c r="D44" s="79"/>
      <c r="E44" s="80"/>
      <c r="F44" s="40">
        <v>5750.0</v>
      </c>
      <c r="G44" s="26"/>
    </row>
    <row r="45" ht="15.75" customHeight="1">
      <c r="A45" s="74"/>
      <c r="B45" s="81" t="s">
        <v>38</v>
      </c>
      <c r="C45" s="78"/>
      <c r="D45" s="82"/>
      <c r="E45" s="80"/>
      <c r="F45" s="40">
        <v>1900.0</v>
      </c>
      <c r="G45" s="26"/>
    </row>
    <row r="46">
      <c r="A46" s="83"/>
      <c r="B46" s="84"/>
      <c r="C46" s="85"/>
      <c r="D46" s="86"/>
      <c r="E46" s="87"/>
      <c r="F46" s="88">
        <f t="shared" ref="F46:G46" si="4">SUM(F40:F45)</f>
        <v>26600</v>
      </c>
      <c r="G46" s="33">
        <f t="shared" si="4"/>
        <v>0</v>
      </c>
    </row>
    <row r="47">
      <c r="A47" s="48"/>
      <c r="B47" s="72"/>
      <c r="C47" s="72"/>
      <c r="D47" s="89"/>
      <c r="E47" s="50"/>
      <c r="F47" s="73"/>
      <c r="G47" s="48"/>
    </row>
    <row r="48">
      <c r="A48" s="34" t="s">
        <v>17</v>
      </c>
      <c r="B48" s="16" t="s">
        <v>9</v>
      </c>
      <c r="C48" s="17" t="s">
        <v>10</v>
      </c>
      <c r="D48" s="18" t="s">
        <v>11</v>
      </c>
      <c r="E48" s="18" t="s">
        <v>12</v>
      </c>
      <c r="F48" s="19" t="s">
        <v>13</v>
      </c>
      <c r="G48" s="20" t="s">
        <v>14</v>
      </c>
    </row>
    <row r="49" ht="15.75" customHeight="1">
      <c r="A49" s="35"/>
      <c r="B49" s="36" t="s">
        <v>39</v>
      </c>
      <c r="C49" s="36"/>
      <c r="D49" s="40">
        <v>750.0</v>
      </c>
      <c r="E49" s="39">
        <v>1.0</v>
      </c>
      <c r="F49" s="40">
        <v>750.0</v>
      </c>
      <c r="G49" s="26"/>
    </row>
    <row r="50" ht="15.75" customHeight="1">
      <c r="A50" s="35"/>
      <c r="B50" s="37" t="s">
        <v>40</v>
      </c>
      <c r="C50" s="36"/>
      <c r="D50" s="40">
        <v>25.0</v>
      </c>
      <c r="E50" s="39">
        <v>325.0</v>
      </c>
      <c r="F50" s="40">
        <v>8125.0</v>
      </c>
      <c r="G50" s="26"/>
    </row>
    <row r="51" ht="15.75" customHeight="1">
      <c r="A51" s="35"/>
      <c r="B51" s="37" t="s">
        <v>41</v>
      </c>
      <c r="C51" s="36"/>
      <c r="D51" s="40">
        <v>16.0</v>
      </c>
      <c r="E51" s="39">
        <v>20.0</v>
      </c>
      <c r="F51" s="40">
        <v>320.0</v>
      </c>
      <c r="G51" s="26"/>
    </row>
    <row r="52" ht="15.75" customHeight="1">
      <c r="A52" s="35"/>
      <c r="B52" s="42" t="s">
        <v>42</v>
      </c>
      <c r="C52" s="37" t="s">
        <v>43</v>
      </c>
      <c r="D52" s="40">
        <v>12.0</v>
      </c>
      <c r="E52" s="39">
        <v>325.0</v>
      </c>
      <c r="F52" s="40">
        <v>3900.0</v>
      </c>
      <c r="G52" s="26"/>
    </row>
    <row r="53" ht="15.75" customHeight="1">
      <c r="A53" s="35"/>
      <c r="B53" s="42" t="s">
        <v>44</v>
      </c>
      <c r="C53" s="37" t="s">
        <v>43</v>
      </c>
      <c r="D53" s="40">
        <v>4.0</v>
      </c>
      <c r="E53" s="39">
        <v>20.0</v>
      </c>
      <c r="F53" s="40">
        <v>80.0</v>
      </c>
      <c r="G53" s="26"/>
    </row>
    <row r="54" ht="47.25" customHeight="1">
      <c r="A54" s="35"/>
      <c r="B54" s="90" t="s">
        <v>45</v>
      </c>
      <c r="C54" s="91" t="s">
        <v>46</v>
      </c>
      <c r="D54" s="92">
        <v>1000.0</v>
      </c>
      <c r="E54" s="93">
        <v>1.0</v>
      </c>
      <c r="F54" s="92">
        <v>1000.0</v>
      </c>
      <c r="G54" s="26"/>
    </row>
    <row r="55" ht="15.75" customHeight="1">
      <c r="A55" s="35"/>
      <c r="B55" s="90" t="s">
        <v>47</v>
      </c>
      <c r="C55" s="90"/>
      <c r="D55" s="92">
        <v>200.0</v>
      </c>
      <c r="E55" s="93">
        <v>0.0</v>
      </c>
      <c r="F55" s="92">
        <v>0.0</v>
      </c>
      <c r="G55" s="26"/>
    </row>
    <row r="56" ht="15.75" customHeight="1">
      <c r="A56" s="35"/>
      <c r="B56" s="94" t="s">
        <v>48</v>
      </c>
      <c r="C56" s="94"/>
      <c r="D56" s="92">
        <v>400.0</v>
      </c>
      <c r="E56" s="93">
        <v>0.0</v>
      </c>
      <c r="F56" s="92">
        <v>0.0</v>
      </c>
      <c r="G56" s="26"/>
    </row>
    <row r="57" ht="15.75" customHeight="1">
      <c r="A57" s="35"/>
      <c r="B57" s="90" t="s">
        <v>49</v>
      </c>
      <c r="C57" s="94"/>
      <c r="D57" s="92">
        <v>100.0</v>
      </c>
      <c r="E57" s="93">
        <v>0.0</v>
      </c>
      <c r="F57" s="92">
        <v>0.0</v>
      </c>
      <c r="G57" s="26"/>
    </row>
    <row r="58" ht="15.75" customHeight="1">
      <c r="A58" s="35"/>
      <c r="B58" s="90" t="s">
        <v>50</v>
      </c>
      <c r="C58" s="90"/>
      <c r="D58" s="92">
        <v>200.0</v>
      </c>
      <c r="E58" s="93">
        <v>0.0</v>
      </c>
      <c r="F58" s="92">
        <v>0.0</v>
      </c>
      <c r="G58" s="26"/>
    </row>
    <row r="59" ht="15.75" customHeight="1">
      <c r="A59" s="35"/>
      <c r="B59" s="90" t="s">
        <v>51</v>
      </c>
      <c r="C59" s="90"/>
      <c r="D59" s="92">
        <v>100.0</v>
      </c>
      <c r="E59" s="93">
        <v>0.0</v>
      </c>
      <c r="F59" s="92">
        <v>0.0</v>
      </c>
      <c r="G59" s="26"/>
    </row>
    <row r="60" ht="15.75" customHeight="1">
      <c r="A60" s="35"/>
      <c r="B60" s="37" t="s">
        <v>52</v>
      </c>
      <c r="C60" s="37"/>
      <c r="D60" s="40">
        <v>1800.0</v>
      </c>
      <c r="E60" s="39">
        <v>1.0</v>
      </c>
      <c r="F60" s="40">
        <v>1800.0</v>
      </c>
      <c r="G60" s="26"/>
    </row>
    <row r="61" ht="15.75" customHeight="1">
      <c r="A61" s="35"/>
      <c r="B61" s="37" t="s">
        <v>53</v>
      </c>
      <c r="C61" s="36"/>
      <c r="D61" s="40">
        <v>1.32</v>
      </c>
      <c r="E61" s="39">
        <v>400.0</v>
      </c>
      <c r="F61" s="40">
        <v>528.0</v>
      </c>
      <c r="G61" s="26"/>
    </row>
    <row r="62" ht="15.75" customHeight="1">
      <c r="A62" s="35"/>
      <c r="B62" s="37" t="s">
        <v>54</v>
      </c>
      <c r="C62" s="37" t="s">
        <v>55</v>
      </c>
      <c r="D62" s="40">
        <v>1.32</v>
      </c>
      <c r="E62" s="39">
        <v>200.0</v>
      </c>
      <c r="F62" s="40">
        <v>264.0</v>
      </c>
      <c r="G62" s="26"/>
    </row>
    <row r="63" ht="15.75" customHeight="1">
      <c r="A63" s="35"/>
      <c r="B63" s="37" t="s">
        <v>56</v>
      </c>
      <c r="C63" s="37" t="s">
        <v>57</v>
      </c>
      <c r="D63" s="40">
        <v>1.32</v>
      </c>
      <c r="E63" s="39">
        <v>150.0</v>
      </c>
      <c r="F63" s="40">
        <v>198.0</v>
      </c>
      <c r="G63" s="26"/>
    </row>
    <row r="64" ht="15.75" customHeight="1">
      <c r="A64" s="35"/>
      <c r="B64" s="37" t="s">
        <v>58</v>
      </c>
      <c r="C64" s="81"/>
      <c r="D64" s="40">
        <v>1.32</v>
      </c>
      <c r="E64" s="39">
        <v>400.0</v>
      </c>
      <c r="F64" s="40">
        <v>528.0</v>
      </c>
      <c r="G64" s="26"/>
    </row>
    <row r="65" ht="15.75" customHeight="1">
      <c r="A65" s="35"/>
      <c r="B65" s="37" t="s">
        <v>59</v>
      </c>
      <c r="C65" s="37"/>
      <c r="D65" s="95">
        <v>1.32</v>
      </c>
      <c r="E65" s="96">
        <v>80.0</v>
      </c>
      <c r="F65" s="40">
        <v>105.6</v>
      </c>
      <c r="G65" s="97"/>
    </row>
    <row r="66" ht="15.75" customHeight="1">
      <c r="A66" s="35"/>
      <c r="B66" s="37" t="s">
        <v>60</v>
      </c>
      <c r="C66" s="37"/>
      <c r="D66" s="40">
        <v>1.32</v>
      </c>
      <c r="E66" s="39">
        <v>100.0</v>
      </c>
      <c r="F66" s="40">
        <v>132.0</v>
      </c>
      <c r="G66" s="97"/>
    </row>
    <row r="67" ht="15.75" customHeight="1">
      <c r="A67" s="35"/>
      <c r="B67" s="90" t="s">
        <v>61</v>
      </c>
      <c r="C67" s="90" t="s">
        <v>62</v>
      </c>
      <c r="D67" s="92">
        <v>1.32</v>
      </c>
      <c r="E67" s="93">
        <v>75.0</v>
      </c>
      <c r="F67" s="92">
        <v>99.0</v>
      </c>
      <c r="G67" s="97"/>
    </row>
    <row r="68" ht="15.75" customHeight="1">
      <c r="A68" s="35"/>
      <c r="B68" s="90" t="s">
        <v>63</v>
      </c>
      <c r="C68" s="90" t="s">
        <v>64</v>
      </c>
      <c r="D68" s="92">
        <v>15.0</v>
      </c>
      <c r="E68" s="93">
        <v>53.0</v>
      </c>
      <c r="F68" s="92">
        <v>795.0</v>
      </c>
      <c r="G68" s="26"/>
    </row>
    <row r="69">
      <c r="A69" s="35"/>
      <c r="B69" s="90" t="s">
        <v>65</v>
      </c>
      <c r="C69" s="98" t="s">
        <v>66</v>
      </c>
      <c r="D69" s="99">
        <v>5.0</v>
      </c>
      <c r="E69" s="93">
        <v>280.0</v>
      </c>
      <c r="F69" s="92">
        <v>1400.0</v>
      </c>
      <c r="G69" s="26"/>
    </row>
    <row r="70" ht="15.75" customHeight="1">
      <c r="A70" s="35"/>
      <c r="B70" s="90" t="s">
        <v>67</v>
      </c>
      <c r="C70" s="90"/>
      <c r="D70" s="92">
        <v>1.92</v>
      </c>
      <c r="E70" s="93">
        <v>325.0</v>
      </c>
      <c r="F70" s="92">
        <v>624.0</v>
      </c>
      <c r="G70" s="26"/>
    </row>
    <row r="71" ht="15.75" customHeight="1">
      <c r="A71" s="35"/>
      <c r="B71" s="90" t="s">
        <v>68</v>
      </c>
      <c r="C71" s="90"/>
      <c r="D71" s="92">
        <v>1.38</v>
      </c>
      <c r="E71" s="93">
        <v>20.0</v>
      </c>
      <c r="F71" s="92">
        <v>27.6</v>
      </c>
      <c r="G71" s="26"/>
    </row>
    <row r="72" ht="15.75" customHeight="1">
      <c r="A72" s="35"/>
      <c r="B72" s="90" t="s">
        <v>69</v>
      </c>
      <c r="C72" s="90"/>
      <c r="D72" s="92">
        <v>100.0</v>
      </c>
      <c r="E72" s="93">
        <v>2.0</v>
      </c>
      <c r="F72" s="92">
        <v>200.0</v>
      </c>
      <c r="G72" s="26"/>
    </row>
    <row r="73" ht="15.75" customHeight="1">
      <c r="A73" s="35"/>
      <c r="B73" s="37" t="s">
        <v>70</v>
      </c>
      <c r="C73" s="37" t="s">
        <v>71</v>
      </c>
      <c r="D73" s="40">
        <v>140.0</v>
      </c>
      <c r="E73" s="39">
        <v>1.0</v>
      </c>
      <c r="F73" s="40">
        <v>140.0</v>
      </c>
      <c r="G73" s="97"/>
    </row>
    <row r="74" ht="15.75" customHeight="1">
      <c r="A74" s="35"/>
      <c r="B74" s="37" t="s">
        <v>24</v>
      </c>
      <c r="C74" s="36"/>
      <c r="D74" s="40">
        <v>600.0</v>
      </c>
      <c r="E74" s="39">
        <v>1.0</v>
      </c>
      <c r="F74" s="40">
        <v>600.0</v>
      </c>
      <c r="G74" s="26"/>
    </row>
    <row r="75" ht="15.75" customHeight="1">
      <c r="A75" s="35"/>
      <c r="B75" s="37" t="s">
        <v>72</v>
      </c>
      <c r="C75" s="37" t="s">
        <v>73</v>
      </c>
      <c r="D75" s="40">
        <v>200.0</v>
      </c>
      <c r="E75" s="39">
        <v>1.0</v>
      </c>
      <c r="F75" s="40">
        <v>200.0</v>
      </c>
      <c r="G75" s="26"/>
    </row>
    <row r="76" ht="15.75" customHeight="1">
      <c r="A76" s="35"/>
      <c r="B76" s="37" t="s">
        <v>74</v>
      </c>
      <c r="C76" s="37" t="s">
        <v>75</v>
      </c>
      <c r="D76" s="40">
        <v>1.75</v>
      </c>
      <c r="E76" s="39">
        <v>350.0</v>
      </c>
      <c r="F76" s="40">
        <v>612.5</v>
      </c>
      <c r="G76" s="26"/>
    </row>
    <row r="77" ht="15.75" customHeight="1">
      <c r="A77" s="35"/>
      <c r="B77" s="37" t="s">
        <v>76</v>
      </c>
      <c r="C77" s="37"/>
      <c r="D77" s="40">
        <v>7.5</v>
      </c>
      <c r="E77" s="39">
        <v>350.0</v>
      </c>
      <c r="F77" s="40">
        <v>2625.0</v>
      </c>
      <c r="G77" s="26"/>
    </row>
    <row r="78" ht="15.75" customHeight="1">
      <c r="A78" s="27"/>
      <c r="B78" s="43" t="s">
        <v>26</v>
      </c>
      <c r="C78" s="100"/>
      <c r="D78" s="45"/>
      <c r="E78" s="45"/>
      <c r="F78" s="31">
        <v>1215.19</v>
      </c>
      <c r="G78" s="101"/>
    </row>
    <row r="79">
      <c r="A79" s="48"/>
      <c r="B79" s="72"/>
      <c r="C79" s="72"/>
      <c r="D79" s="49"/>
      <c r="E79" s="50"/>
      <c r="F79" s="51">
        <f>SUM(F50:F78)</f>
        <v>25518.89</v>
      </c>
      <c r="G79" s="33">
        <f>-SUM(G50:G78)</f>
        <v>0</v>
      </c>
    </row>
    <row r="80">
      <c r="A80" s="48"/>
      <c r="B80" s="72"/>
      <c r="C80" s="72"/>
      <c r="D80" s="49"/>
      <c r="E80" s="50"/>
      <c r="F80" s="73"/>
      <c r="G80" s="48"/>
    </row>
    <row r="81">
      <c r="A81" s="102"/>
      <c r="B81" s="103"/>
      <c r="C81" s="72"/>
      <c r="D81" s="54"/>
      <c r="E81" s="55"/>
      <c r="F81" s="56" t="s">
        <v>13</v>
      </c>
      <c r="G81" s="57" t="s">
        <v>14</v>
      </c>
    </row>
    <row r="82">
      <c r="A82" s="48"/>
      <c r="B82" s="103"/>
      <c r="C82" s="72"/>
      <c r="D82" s="58" t="s">
        <v>8</v>
      </c>
      <c r="E82" s="4"/>
      <c r="F82" s="59">
        <f t="shared" ref="F82:G82" si="5">F46</f>
        <v>26600</v>
      </c>
      <c r="G82" s="59">
        <f t="shared" si="5"/>
        <v>0</v>
      </c>
    </row>
    <row r="83">
      <c r="A83" s="48"/>
      <c r="B83" s="103"/>
      <c r="C83" s="72"/>
      <c r="D83" s="60" t="s">
        <v>17</v>
      </c>
      <c r="E83" s="4"/>
      <c r="F83" s="59">
        <f t="shared" ref="F83:G83" si="6">F79</f>
        <v>25518.89</v>
      </c>
      <c r="G83" s="59">
        <f t="shared" si="6"/>
        <v>0</v>
      </c>
    </row>
    <row r="84">
      <c r="A84" s="48"/>
      <c r="B84" s="72"/>
      <c r="C84" s="72"/>
      <c r="D84" s="61" t="s">
        <v>27</v>
      </c>
      <c r="E84" s="4"/>
      <c r="F84" s="62">
        <f t="shared" ref="F84:G84" si="7">F82-F83</f>
        <v>1081.11</v>
      </c>
      <c r="G84" s="62">
        <f t="shared" si="7"/>
        <v>0</v>
      </c>
    </row>
    <row r="85" ht="15.75" customHeight="1">
      <c r="A85" s="48"/>
      <c r="B85" s="72"/>
      <c r="C85" s="72"/>
      <c r="D85" s="49"/>
      <c r="E85" s="50"/>
      <c r="F85" s="73"/>
      <c r="G85" s="48"/>
    </row>
    <row r="86">
      <c r="A86" s="104" t="s">
        <v>77</v>
      </c>
      <c r="B86" s="105"/>
      <c r="C86" s="105"/>
      <c r="D86" s="105"/>
      <c r="E86" s="105"/>
      <c r="F86" s="105"/>
      <c r="G86" s="4"/>
    </row>
    <row r="87">
      <c r="A87" s="106"/>
      <c r="B87" s="107"/>
      <c r="C87" s="107"/>
      <c r="D87" s="108"/>
      <c r="E87" s="109"/>
      <c r="F87" s="110"/>
      <c r="G87" s="106"/>
    </row>
    <row r="88">
      <c r="A88" s="48"/>
      <c r="B88" s="72"/>
      <c r="C88" s="72"/>
      <c r="D88" s="72"/>
      <c r="E88" s="72"/>
      <c r="F88" s="73"/>
      <c r="G88" s="48"/>
    </row>
    <row r="89">
      <c r="A89" s="15" t="s">
        <v>8</v>
      </c>
      <c r="B89" s="16" t="s">
        <v>9</v>
      </c>
      <c r="C89" s="17" t="s">
        <v>10</v>
      </c>
      <c r="D89" s="18" t="s">
        <v>11</v>
      </c>
      <c r="E89" s="18" t="s">
        <v>12</v>
      </c>
      <c r="F89" s="19" t="s">
        <v>13</v>
      </c>
      <c r="G89" s="20" t="s">
        <v>14</v>
      </c>
    </row>
    <row r="90" ht="15.75" customHeight="1">
      <c r="A90" s="74"/>
      <c r="B90" s="75" t="s">
        <v>78</v>
      </c>
      <c r="C90" s="76"/>
      <c r="D90" s="77">
        <v>25.0</v>
      </c>
      <c r="E90" s="39">
        <v>50.0</v>
      </c>
      <c r="F90" s="40">
        <v>1250.0</v>
      </c>
      <c r="G90" s="26"/>
    </row>
    <row r="91" ht="15.75" customHeight="1">
      <c r="A91" s="74"/>
      <c r="B91" s="75" t="s">
        <v>79</v>
      </c>
      <c r="C91" s="76"/>
      <c r="D91" s="77"/>
      <c r="E91" s="39"/>
      <c r="F91" s="40">
        <v>750.0</v>
      </c>
      <c r="G91" s="26"/>
    </row>
    <row r="92" ht="15.75" customHeight="1">
      <c r="A92" s="74"/>
      <c r="B92" s="75" t="s">
        <v>80</v>
      </c>
      <c r="C92" s="78"/>
      <c r="D92" s="77"/>
      <c r="E92" s="39"/>
      <c r="F92" s="40">
        <v>3000.0</v>
      </c>
      <c r="G92" s="41"/>
    </row>
    <row r="93">
      <c r="A93" s="83"/>
      <c r="B93" s="84"/>
      <c r="C93" s="85"/>
      <c r="D93" s="111"/>
      <c r="E93" s="87"/>
      <c r="F93" s="88">
        <f t="shared" ref="F93:G93" si="8">SUM(F90:F92)</f>
        <v>5000</v>
      </c>
      <c r="G93" s="33">
        <f t="shared" si="8"/>
        <v>0</v>
      </c>
    </row>
    <row r="94">
      <c r="A94" s="106"/>
      <c r="B94" s="107"/>
      <c r="C94" s="107"/>
      <c r="D94" s="112"/>
      <c r="E94" s="109"/>
      <c r="F94" s="110"/>
      <c r="G94" s="106"/>
    </row>
    <row r="95">
      <c r="A95" s="34" t="s">
        <v>17</v>
      </c>
      <c r="B95" s="16" t="s">
        <v>9</v>
      </c>
      <c r="C95" s="17" t="s">
        <v>10</v>
      </c>
      <c r="D95" s="18" t="s">
        <v>11</v>
      </c>
      <c r="E95" s="18" t="s">
        <v>12</v>
      </c>
      <c r="F95" s="19" t="s">
        <v>13</v>
      </c>
      <c r="G95" s="20" t="s">
        <v>14</v>
      </c>
    </row>
    <row r="96" ht="47.25" customHeight="1">
      <c r="A96" s="106"/>
      <c r="B96" s="75" t="s">
        <v>81</v>
      </c>
      <c r="C96" s="113" t="s">
        <v>82</v>
      </c>
      <c r="D96" s="38">
        <v>800.0</v>
      </c>
      <c r="E96" s="39">
        <v>1.0</v>
      </c>
      <c r="F96" s="40">
        <v>800.0</v>
      </c>
      <c r="G96" s="41"/>
    </row>
    <row r="97" ht="47.25" customHeight="1">
      <c r="A97" s="35"/>
      <c r="B97" s="75" t="s">
        <v>83</v>
      </c>
      <c r="C97" s="114" t="s">
        <v>84</v>
      </c>
      <c r="D97" s="38">
        <v>100.0</v>
      </c>
      <c r="E97" s="39">
        <v>8.0</v>
      </c>
      <c r="F97" s="40">
        <v>800.0</v>
      </c>
      <c r="G97" s="41"/>
    </row>
    <row r="98" ht="15.75" customHeight="1">
      <c r="A98" s="35"/>
      <c r="B98" s="37" t="s">
        <v>85</v>
      </c>
      <c r="C98" s="37" t="s">
        <v>86</v>
      </c>
      <c r="D98" s="38">
        <v>200.0</v>
      </c>
      <c r="E98" s="39">
        <v>1.0</v>
      </c>
      <c r="F98" s="40">
        <v>200.0</v>
      </c>
      <c r="G98" s="41"/>
    </row>
    <row r="99" ht="15.75" customHeight="1">
      <c r="A99" s="35"/>
      <c r="B99" s="37" t="s">
        <v>87</v>
      </c>
      <c r="C99" s="36"/>
      <c r="D99" s="38">
        <v>1.9</v>
      </c>
      <c r="E99" s="39">
        <v>60.0</v>
      </c>
      <c r="F99" s="40">
        <v>114.0</v>
      </c>
      <c r="G99" s="41"/>
    </row>
    <row r="100" ht="15.75" customHeight="1">
      <c r="A100" s="35"/>
      <c r="B100" s="90" t="s">
        <v>88</v>
      </c>
      <c r="C100" s="94"/>
      <c r="D100" s="115">
        <v>50.0</v>
      </c>
      <c r="E100" s="93">
        <v>5.0</v>
      </c>
      <c r="F100" s="92">
        <v>250.0</v>
      </c>
      <c r="G100" s="41"/>
    </row>
    <row r="101" ht="15.75" customHeight="1">
      <c r="A101" s="35"/>
      <c r="B101" s="90" t="s">
        <v>89</v>
      </c>
      <c r="C101" s="90"/>
      <c r="D101" s="115">
        <v>250.0</v>
      </c>
      <c r="E101" s="93">
        <v>1.0</v>
      </c>
      <c r="F101" s="92">
        <v>250.0</v>
      </c>
      <c r="G101" s="41"/>
    </row>
    <row r="102" ht="15.75" customHeight="1">
      <c r="A102" s="35"/>
      <c r="B102" s="90" t="s">
        <v>90</v>
      </c>
      <c r="C102" s="90" t="s">
        <v>91</v>
      </c>
      <c r="D102" s="115">
        <v>175.0</v>
      </c>
      <c r="E102" s="93">
        <v>3.0</v>
      </c>
      <c r="F102" s="92">
        <v>525.0</v>
      </c>
      <c r="G102" s="41"/>
    </row>
    <row r="103" ht="15.75" customHeight="1">
      <c r="A103" s="35"/>
      <c r="B103" s="90" t="s">
        <v>92</v>
      </c>
      <c r="C103" s="90" t="s">
        <v>93</v>
      </c>
      <c r="D103" s="116">
        <v>550.0</v>
      </c>
      <c r="E103" s="117">
        <v>1.0</v>
      </c>
      <c r="F103" s="116">
        <f t="shared" ref="F103:F109" si="9">+E103*D103</f>
        <v>550</v>
      </c>
      <c r="G103" s="41"/>
    </row>
    <row r="104" ht="15.75" customHeight="1">
      <c r="A104" s="35"/>
      <c r="B104" s="90" t="s">
        <v>94</v>
      </c>
      <c r="C104" s="90" t="s">
        <v>95</v>
      </c>
      <c r="D104" s="116">
        <v>550.0</v>
      </c>
      <c r="E104" s="117">
        <v>1.0</v>
      </c>
      <c r="F104" s="116">
        <f t="shared" si="9"/>
        <v>550</v>
      </c>
      <c r="G104" s="41"/>
    </row>
    <row r="105" ht="15.75" customHeight="1">
      <c r="A105" s="35"/>
      <c r="B105" s="90" t="s">
        <v>96</v>
      </c>
      <c r="C105" s="90" t="s">
        <v>30</v>
      </c>
      <c r="D105" s="116">
        <v>225.0</v>
      </c>
      <c r="E105" s="117">
        <v>3.0</v>
      </c>
      <c r="F105" s="116">
        <f t="shared" si="9"/>
        <v>675</v>
      </c>
      <c r="G105" s="41"/>
    </row>
    <row r="106" ht="15.75" customHeight="1">
      <c r="A106" s="35"/>
      <c r="B106" s="90" t="s">
        <v>96</v>
      </c>
      <c r="C106" s="90" t="s">
        <v>32</v>
      </c>
      <c r="D106" s="116">
        <v>250.0</v>
      </c>
      <c r="E106" s="117">
        <v>3.0</v>
      </c>
      <c r="F106" s="116">
        <f t="shared" si="9"/>
        <v>750</v>
      </c>
      <c r="G106" s="41"/>
    </row>
    <row r="107" ht="15.75" customHeight="1">
      <c r="A107" s="35"/>
      <c r="B107" s="90" t="s">
        <v>97</v>
      </c>
      <c r="C107" s="90"/>
      <c r="D107" s="116">
        <v>50.0</v>
      </c>
      <c r="E107" s="117">
        <v>1.0</v>
      </c>
      <c r="F107" s="116">
        <f t="shared" si="9"/>
        <v>50</v>
      </c>
      <c r="G107" s="41"/>
    </row>
    <row r="108" ht="15.75" customHeight="1">
      <c r="A108" s="35"/>
      <c r="B108" s="90" t="s">
        <v>98</v>
      </c>
      <c r="C108" s="90"/>
      <c r="D108" s="116">
        <v>250.0</v>
      </c>
      <c r="E108" s="117">
        <v>1.0</v>
      </c>
      <c r="F108" s="116">
        <f t="shared" si="9"/>
        <v>250</v>
      </c>
      <c r="G108" s="41"/>
    </row>
    <row r="109" ht="15.75" customHeight="1">
      <c r="A109" s="35"/>
      <c r="B109" s="90" t="s">
        <v>99</v>
      </c>
      <c r="C109" s="90" t="s">
        <v>100</v>
      </c>
      <c r="D109" s="116">
        <v>500.0</v>
      </c>
      <c r="E109" s="117">
        <v>3.0</v>
      </c>
      <c r="F109" s="116">
        <f t="shared" si="9"/>
        <v>1500</v>
      </c>
      <c r="G109" s="41"/>
    </row>
    <row r="110" ht="15.75" customHeight="1">
      <c r="A110" s="35"/>
      <c r="B110" s="37" t="s">
        <v>101</v>
      </c>
      <c r="C110" s="37" t="s">
        <v>102</v>
      </c>
      <c r="D110" s="118">
        <v>520.0</v>
      </c>
      <c r="E110" s="119">
        <v>1.0</v>
      </c>
      <c r="F110" s="118">
        <f t="shared" ref="F110:F112" si="10">D110*E110</f>
        <v>520</v>
      </c>
      <c r="G110" s="41"/>
    </row>
    <row r="111" ht="15.75" customHeight="1">
      <c r="A111" s="35"/>
      <c r="B111" s="37" t="s">
        <v>103</v>
      </c>
      <c r="C111" s="37" t="s">
        <v>104</v>
      </c>
      <c r="D111" s="118">
        <v>100.0</v>
      </c>
      <c r="E111" s="119">
        <v>2.0</v>
      </c>
      <c r="F111" s="118">
        <f t="shared" si="10"/>
        <v>200</v>
      </c>
      <c r="G111" s="41"/>
    </row>
    <row r="112" ht="15.75" customHeight="1">
      <c r="A112" s="35"/>
      <c r="B112" s="120" t="s">
        <v>105</v>
      </c>
      <c r="C112" s="81" t="s">
        <v>106</v>
      </c>
      <c r="D112" s="121">
        <v>250.0</v>
      </c>
      <c r="E112" s="122">
        <v>1.0</v>
      </c>
      <c r="F112" s="118">
        <f t="shared" si="10"/>
        <v>250</v>
      </c>
      <c r="G112" s="26"/>
    </row>
    <row r="113" ht="15.75" customHeight="1">
      <c r="A113" s="27"/>
      <c r="B113" s="43" t="s">
        <v>26</v>
      </c>
      <c r="C113" s="100"/>
      <c r="D113" s="123"/>
      <c r="E113" s="124"/>
      <c r="F113" s="40">
        <f>sum(F96:F112)*0.05</f>
        <v>411.7</v>
      </c>
      <c r="G113" s="26"/>
    </row>
    <row r="114">
      <c r="A114" s="48"/>
      <c r="B114" s="72"/>
      <c r="C114" s="72"/>
      <c r="D114" s="50"/>
      <c r="E114" s="49"/>
      <c r="F114" s="88">
        <f>SUM(F96:F113)</f>
        <v>8645.7</v>
      </c>
      <c r="G114" s="33">
        <f>SUM(G96:G111)</f>
        <v>0</v>
      </c>
    </row>
    <row r="115">
      <c r="A115" s="48"/>
      <c r="B115" s="72"/>
      <c r="C115" s="72"/>
      <c r="D115" s="72"/>
      <c r="E115" s="72"/>
      <c r="F115" s="73"/>
      <c r="G115" s="48"/>
    </row>
    <row r="116">
      <c r="A116" s="125"/>
      <c r="B116" s="126"/>
      <c r="C116" s="126"/>
      <c r="D116" s="54"/>
      <c r="E116" s="55"/>
      <c r="F116" s="56" t="s">
        <v>13</v>
      </c>
      <c r="G116" s="57" t="s">
        <v>14</v>
      </c>
    </row>
    <row r="117">
      <c r="A117" s="126"/>
      <c r="B117" s="126"/>
      <c r="C117" s="127"/>
      <c r="D117" s="128" t="s">
        <v>8</v>
      </c>
      <c r="E117" s="8"/>
      <c r="F117" s="129">
        <f>F93</f>
        <v>5000</v>
      </c>
      <c r="G117" s="129"/>
    </row>
    <row r="118">
      <c r="A118" s="126"/>
      <c r="B118" s="126"/>
      <c r="C118" s="127"/>
      <c r="D118" s="130" t="s">
        <v>17</v>
      </c>
      <c r="E118" s="8"/>
      <c r="F118" s="129">
        <f>F114</f>
        <v>8645.7</v>
      </c>
      <c r="G118" s="129"/>
    </row>
    <row r="119">
      <c r="A119" s="126"/>
      <c r="B119" s="126"/>
      <c r="C119" s="127"/>
      <c r="D119" s="131" t="s">
        <v>27</v>
      </c>
      <c r="E119" s="8"/>
      <c r="F119" s="132">
        <f t="shared" ref="F119:G119" si="11">F117-F118</f>
        <v>-3645.7</v>
      </c>
      <c r="G119" s="132">
        <f t="shared" si="11"/>
        <v>0</v>
      </c>
    </row>
    <row r="120">
      <c r="A120" s="48"/>
      <c r="B120" s="72"/>
      <c r="C120" s="72"/>
      <c r="D120" s="72"/>
      <c r="E120" s="72"/>
      <c r="F120" s="73"/>
      <c r="G120" s="48"/>
    </row>
    <row r="121">
      <c r="A121" s="48"/>
      <c r="B121" s="133"/>
      <c r="C121" s="72"/>
      <c r="D121" s="54"/>
      <c r="E121" s="55"/>
      <c r="F121" s="56" t="s">
        <v>13</v>
      </c>
      <c r="G121" s="57" t="s">
        <v>14</v>
      </c>
    </row>
    <row r="122">
      <c r="A122" s="48"/>
      <c r="B122" s="134"/>
      <c r="C122" s="72"/>
      <c r="D122" s="135" t="s">
        <v>107</v>
      </c>
      <c r="E122" s="8"/>
      <c r="F122" s="136">
        <f>F118+F83+F30</f>
        <v>38165.62</v>
      </c>
      <c r="G122" s="136" t="str">
        <f>G118</f>
        <v/>
      </c>
    </row>
    <row r="123">
      <c r="A123" s="48"/>
      <c r="B123" s="72"/>
      <c r="C123" s="72"/>
      <c r="D123" s="137" t="s">
        <v>108</v>
      </c>
      <c r="E123" s="4"/>
      <c r="F123" s="138">
        <f>F117+F82+F29</f>
        <v>34900</v>
      </c>
      <c r="G123" s="138" t="str">
        <f>G117</f>
        <v/>
      </c>
    </row>
    <row r="124">
      <c r="A124" s="48"/>
      <c r="B124" s="72"/>
      <c r="C124" s="72"/>
      <c r="D124" s="139" t="s">
        <v>109</v>
      </c>
      <c r="E124" s="4"/>
      <c r="F124" s="138">
        <f>F123-F122</f>
        <v>-3265.62</v>
      </c>
      <c r="G124" s="138">
        <f>G122-G123</f>
        <v>0</v>
      </c>
    </row>
    <row r="125">
      <c r="A125" s="48"/>
      <c r="B125" s="72"/>
      <c r="C125" s="72"/>
      <c r="D125" s="140" t="s">
        <v>110</v>
      </c>
      <c r="E125" s="4"/>
      <c r="F125" s="141">
        <v>3500.0</v>
      </c>
      <c r="G125" s="142"/>
    </row>
    <row r="126">
      <c r="A126" s="48"/>
      <c r="B126" s="72"/>
      <c r="C126" s="72"/>
      <c r="D126" s="139" t="s">
        <v>111</v>
      </c>
      <c r="E126" s="4"/>
      <c r="F126" s="142"/>
      <c r="G126" s="142"/>
    </row>
    <row r="127">
      <c r="A127" s="48"/>
      <c r="B127" s="72"/>
      <c r="C127" s="72"/>
      <c r="D127" s="140" t="s">
        <v>112</v>
      </c>
      <c r="E127" s="4"/>
      <c r="F127" s="142">
        <f t="shared" ref="F127:G127" si="12">F124+F125+F126</f>
        <v>234.38</v>
      </c>
      <c r="G127" s="142">
        <f t="shared" si="12"/>
        <v>0</v>
      </c>
    </row>
    <row r="128">
      <c r="A128" s="48"/>
      <c r="B128" s="72"/>
      <c r="C128" s="72"/>
      <c r="D128" s="143"/>
      <c r="E128" s="143"/>
      <c r="F128" s="144"/>
      <c r="G128" s="48"/>
    </row>
    <row r="129">
      <c r="A129" s="48"/>
      <c r="B129" s="72"/>
      <c r="C129" s="72"/>
      <c r="D129" s="72"/>
      <c r="E129" s="72"/>
      <c r="F129" s="73"/>
      <c r="G129" s="48"/>
    </row>
  </sheetData>
  <mergeCells count="32">
    <mergeCell ref="A1:G1"/>
    <mergeCell ref="A2:G2"/>
    <mergeCell ref="A3:C4"/>
    <mergeCell ref="D3:E3"/>
    <mergeCell ref="F3:G3"/>
    <mergeCell ref="D4:E4"/>
    <mergeCell ref="F4:G4"/>
    <mergeCell ref="A26:C32"/>
    <mergeCell ref="A34:B34"/>
    <mergeCell ref="A5:G5"/>
    <mergeCell ref="A6:G6"/>
    <mergeCell ref="A7:B7"/>
    <mergeCell ref="C7:G11"/>
    <mergeCell ref="A15:E16"/>
    <mergeCell ref="D29:E29"/>
    <mergeCell ref="A33:G33"/>
    <mergeCell ref="D30:E30"/>
    <mergeCell ref="D31:E31"/>
    <mergeCell ref="D34:E34"/>
    <mergeCell ref="D82:E82"/>
    <mergeCell ref="D83:E83"/>
    <mergeCell ref="D84:E84"/>
    <mergeCell ref="A86:G86"/>
    <mergeCell ref="D126:E126"/>
    <mergeCell ref="D127:E127"/>
    <mergeCell ref="D117:E117"/>
    <mergeCell ref="D118:E118"/>
    <mergeCell ref="D119:E119"/>
    <mergeCell ref="D122:E122"/>
    <mergeCell ref="D123:E123"/>
    <mergeCell ref="D124:E124"/>
    <mergeCell ref="D125:E125"/>
  </mergeCells>
  <printOptions horizontalCentered="1"/>
  <pageMargins bottom="0.75" footer="0.0" header="0.0" left="0.25" right="0.25" top="0.75"/>
  <pageSetup fitToWidth="0" paperSize="3" orientation="portrait" pageOrder="overThenDown"/>
  <drawing r:id="rId1"/>
</worksheet>
</file>